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codeName="ThisWorkbook" autoCompressPictures="0"/>
  <workbookProtection workbookPassword="EE8D" lockStructure="1"/>
  <bookViews>
    <workbookView xWindow="22560" yWindow="7220" windowWidth="20840" windowHeight="12880" tabRatio="500"/>
  </bookViews>
  <sheets>
    <sheet name="Berechnungstool" sheetId="1" r:id="rId1"/>
  </sheets>
  <definedNames>
    <definedName name="Z_F54DAA9B_F7AA_4B87_BA33_897D995C421D_.wvu.Cols" localSheetId="0" hidden="1">Berechnungstool!$L:$L</definedName>
  </definedNames>
  <calcPr calcId="140001" concurrentCalc="0"/>
  <customWorkbookViews>
    <customWorkbookView name="Salkanovic Azra - Personal View" guid="{F54DAA9B-F7AA-4B87-BA33-897D995C421D}" mergeInterval="0" personalView="1" maximized="1" windowWidth="1362" windowHeight="519" tabRatio="500" activeSheetId="1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5" i="1" l="1"/>
  <c r="E16" i="1"/>
  <c r="E14" i="1"/>
  <c r="E11" i="1"/>
  <c r="E19" i="1"/>
  <c r="E10" i="1"/>
  <c r="E12" i="1"/>
  <c r="E13" i="1"/>
  <c r="K10" i="1"/>
  <c r="E20" i="1"/>
  <c r="K11" i="1"/>
  <c r="K21" i="1"/>
  <c r="K16" i="1"/>
  <c r="K12" i="1"/>
  <c r="K20" i="1"/>
  <c r="K15" i="1"/>
  <c r="K14" i="1"/>
  <c r="K19" i="1"/>
  <c r="K18" i="1"/>
  <c r="K13" i="1"/>
</calcChain>
</file>

<file path=xl/sharedStrings.xml><?xml version="1.0" encoding="utf-8"?>
<sst xmlns="http://schemas.openxmlformats.org/spreadsheetml/2006/main" count="62" uniqueCount="50">
  <si>
    <t>mm</t>
  </si>
  <si>
    <t>kg/m²</t>
  </si>
  <si>
    <t>%</t>
  </si>
  <si>
    <t xml:space="preserve">Benötigte Grundinformationen: </t>
  </si>
  <si>
    <t>Ergiebigkeit Fugenmörtel [TMB*]</t>
  </si>
  <si>
    <t>Auszuführende Fläche Bauvorhaben (BVH)</t>
  </si>
  <si>
    <t>Lit./to</t>
  </si>
  <si>
    <r>
      <t>m</t>
    </r>
    <r>
      <rPr>
        <vertAlign val="superscript"/>
        <sz val="10"/>
        <color theme="1"/>
        <rFont val="Arial"/>
        <family val="2"/>
      </rPr>
      <t>2</t>
    </r>
  </si>
  <si>
    <t>A.) Fugenflächenanteil in Prozent</t>
  </si>
  <si>
    <t>Plattenfläche</t>
  </si>
  <si>
    <t>cm²</t>
  </si>
  <si>
    <t>cm</t>
  </si>
  <si>
    <t xml:space="preserve">Fläche Anteilige Fuge pro Platte </t>
  </si>
  <si>
    <t>Platten/m²</t>
  </si>
  <si>
    <t>lfm Fuge/m²</t>
  </si>
  <si>
    <t>B.) Bedarfsberechnung Fugenmasse pro m²</t>
  </si>
  <si>
    <t>Fugenfüll-Volumen</t>
  </si>
  <si>
    <t>Netto Fugenmörtelbedarf (in Pulverform) [']</t>
  </si>
  <si>
    <t>C.)   Bedarfsberechung Fugenmasse für das geplante BVH</t>
  </si>
  <si>
    <t>Fugenfüll-Volumen (BVH)</t>
  </si>
  <si>
    <t xml:space="preserve">Fugenmörtelbedarf (Pulver) + 5% Reserve </t>
  </si>
  <si>
    <t xml:space="preserve">Fugenmörtelbedarf (Pulver) + 10% Reserve </t>
  </si>
  <si>
    <t xml:space="preserve">Fugenmörtelbedarf (Pulver) + 20% Reserve </t>
  </si>
  <si>
    <t xml:space="preserve">Fugenmörtelbedarf (Pulver) + 30% Reserve </t>
  </si>
  <si>
    <t xml:space="preserve">Fugenmörtelbedarf (Pulver) + 40% Reserve </t>
  </si>
  <si>
    <t xml:space="preserve">Fugenmörtelbedarf (Pulver) + 50% Reserve </t>
  </si>
  <si>
    <t xml:space="preserve">Fugenmörtelbedarf (Pulver) + 60% Reserve </t>
  </si>
  <si>
    <t xml:space="preserve">Fugenmörtelbedarf (Pulver) + 70% Reserve </t>
  </si>
  <si>
    <t xml:space="preserve">Fugenmörtelbedarf (Pulver) + 80% Reserve </t>
  </si>
  <si>
    <t>kg</t>
  </si>
  <si>
    <t>Lit/m²</t>
  </si>
  <si>
    <t>Eingabefelder</t>
  </si>
  <si>
    <t>Resultate (Formel)</t>
  </si>
  <si>
    <t xml:space="preserve">Fläche Platte + Anteilige Fuge </t>
  </si>
  <si>
    <t>Fläche Platte</t>
  </si>
  <si>
    <t>Anzahl Platten pro m²</t>
  </si>
  <si>
    <t>Laufmeter Fugen pro m²</t>
  </si>
  <si>
    <t>Lit./BVH</t>
  </si>
  <si>
    <t>kg/BVH</t>
  </si>
  <si>
    <t>Schlämmfugen nur ca. 5-10% betragen, bei Trockenverfugungen zwischen 20 und bis zu 80%</t>
  </si>
  <si>
    <r>
      <rPr>
        <sz val="8"/>
        <rFont val="Arial"/>
        <family val="2"/>
      </rPr>
      <t>[']…je</t>
    </r>
    <r>
      <rPr>
        <sz val="8"/>
        <color theme="1"/>
        <rFont val="Arial"/>
        <family val="2"/>
      </rPr>
      <t xml:space="preserve"> nach Anwenungstechnik muss ein Verlust mit ein kalkuliert werden. Dieser kann bei </t>
    </r>
  </si>
  <si>
    <t>Klebemörtel nach dem Ansetzen entfernt und von den Platten gereinigt wird. Die Fugen müssen in Plattendicke frei von Klebemörtel sein, sollen aber nicht bis zum Klebeuntergrund ausgekratzt sein.</t>
  </si>
  <si>
    <r>
      <rPr>
        <sz val="8"/>
        <rFont val="Arial"/>
        <family val="2"/>
      </rPr>
      <t>[TMB*]</t>
    </r>
    <r>
      <rPr>
        <sz val="8"/>
        <color theme="1"/>
        <rFont val="Arial"/>
        <family val="2"/>
      </rPr>
      <t xml:space="preserve"> …Angabe aus Technischem Merkblatt des geplanten Fugenmörtel entnehmen</t>
    </r>
  </si>
  <si>
    <r>
      <t xml:space="preserve">Fugenflächenanteil </t>
    </r>
    <r>
      <rPr>
        <b/>
        <sz val="9"/>
        <color rgb="FFE64415"/>
        <rFont val="Arial"/>
        <family val="2"/>
      </rPr>
      <t xml:space="preserve">(Soll auf WDVS </t>
    </r>
    <r>
      <rPr>
        <b/>
        <u/>
        <sz val="9"/>
        <color rgb="FFE64415"/>
        <rFont val="Arial"/>
        <family val="2"/>
      </rPr>
      <t>&gt;</t>
    </r>
    <r>
      <rPr>
        <b/>
        <sz val="9"/>
        <color rgb="FFE64415"/>
        <rFont val="Arial"/>
        <family val="2"/>
      </rPr>
      <t xml:space="preserve"> 6%)</t>
    </r>
  </si>
  <si>
    <t>Belag/Plattenlänge</t>
  </si>
  <si>
    <t>Belag/Plattenbreite</t>
  </si>
  <si>
    <t>Belag/Plattendicke = Fugentiefe</t>
  </si>
  <si>
    <t>Fugenbreite</t>
  </si>
  <si>
    <r>
      <rPr>
        <b/>
        <sz val="8"/>
        <rFont val="Arial"/>
        <family val="2"/>
      </rPr>
      <t>Hinweis:</t>
    </r>
    <r>
      <rPr>
        <sz val="8"/>
        <rFont val="Arial"/>
        <family val="2"/>
      </rPr>
      <t xml:space="preserve"> Das Berchnungstool ist nur für Flächen mit gleichmäßigem Plattenformat geeignet. Des weiteren wird vorausgesetzt dass die Fugenausbildungen fachgerecht und gleichmäßig erfolgt ist. Das bedeutet, dass etwaig vorstehender </t>
    </r>
  </si>
  <si>
    <t>Rechtsverbindlichkeiten können daraus nicht abgeleitet werden. Die Angaben auf diesem Blatt haben beratenden Charakter. Das berechnete Ergebnis ist ein theoretisch ermittelter Wert.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</si>
</sst>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k_n_-;\-* #,##0.00\ _k_n_-;_-* &quot;-&quot;??\ _k_n_-;_-@_-"/>
    <numFmt numFmtId="165" formatCode="#,##0_ ;\-#,##0\ "/>
    <numFmt numFmtId="166" formatCode="#,##0.00_ ;\-#,##0.00\ "/>
  </numFmts>
  <fonts count="22" x14ac:knownFonts="1"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0"/>
      <color indexed="9"/>
      <name val="Arial"/>
      <family val="2"/>
    </font>
    <font>
      <sz val="12"/>
      <color theme="1"/>
      <name val="Calibri"/>
      <family val="2"/>
      <scheme val="minor"/>
    </font>
    <font>
      <b/>
      <sz val="12"/>
      <color rgb="FF3F3F3F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rgb="FF3F3F3F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rgb="FF3F3F3F"/>
      <name val="Arial"/>
      <family val="2"/>
    </font>
    <font>
      <b/>
      <sz val="11"/>
      <color rgb="FF3F3F3F"/>
      <name val="Arial"/>
      <family val="2"/>
    </font>
    <font>
      <b/>
      <sz val="11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rgb="FFE64415"/>
      <name val="Arial"/>
      <family val="2"/>
    </font>
    <font>
      <b/>
      <u/>
      <sz val="9"/>
      <color rgb="FFE64415"/>
      <name val="Arial"/>
      <family val="2"/>
    </font>
    <font>
      <b/>
      <sz val="10"/>
      <color rgb="FFE64415"/>
      <name val="Arial"/>
      <family val="2"/>
    </font>
    <font>
      <b/>
      <sz val="11"/>
      <color rgb="FFE64415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0461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/>
      <top style="thin">
        <color rgb="FF3F3F3F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7" applyNumberFormat="0" applyAlignment="0" applyProtection="0"/>
  </cellStyleXfs>
  <cellXfs count="91">
    <xf numFmtId="0" fontId="0" fillId="0" borderId="0" xfId="0"/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9" fillId="0" borderId="0" xfId="0" applyFont="1"/>
    <xf numFmtId="0" fontId="10" fillId="0" borderId="0" xfId="3" applyFont="1" applyFill="1" applyBorder="1"/>
    <xf numFmtId="0" fontId="9" fillId="0" borderId="0" xfId="0" applyFont="1"/>
    <xf numFmtId="0" fontId="6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5" fillId="0" borderId="5" xfId="0" applyFont="1" applyBorder="1" applyAlignment="1">
      <alignment horizontal="center" vertical="center"/>
    </xf>
    <xf numFmtId="164" fontId="5" fillId="0" borderId="1" xfId="0" applyNumberFormat="1" applyFont="1" applyBorder="1" applyAlignment="1" applyProtection="1">
      <alignment horizontal="center"/>
      <protection hidden="1"/>
    </xf>
    <xf numFmtId="164" fontId="9" fillId="0" borderId="0" xfId="0" applyNumberFormat="1" applyFont="1" applyProtection="1">
      <protection hidden="1"/>
    </xf>
    <xf numFmtId="0" fontId="10" fillId="5" borderId="0" xfId="3" applyFont="1" applyFill="1" applyBorder="1"/>
    <xf numFmtId="0" fontId="7" fillId="5" borderId="2" xfId="3" applyFont="1" applyFill="1" applyBorder="1" applyAlignment="1">
      <alignment horizontal="left"/>
    </xf>
    <xf numFmtId="0" fontId="6" fillId="0" borderId="0" xfId="0" applyFont="1"/>
    <xf numFmtId="0" fontId="7" fillId="5" borderId="3" xfId="3" applyFont="1" applyFill="1" applyBorder="1" applyAlignment="1">
      <alignment horizontal="left"/>
    </xf>
    <xf numFmtId="0" fontId="7" fillId="5" borderId="4" xfId="3" applyFont="1" applyFill="1" applyBorder="1" applyAlignment="1">
      <alignment horizontal="left"/>
    </xf>
    <xf numFmtId="0" fontId="9" fillId="0" borderId="0" xfId="1" applyFont="1" applyFill="1" applyBorder="1"/>
    <xf numFmtId="164" fontId="12" fillId="0" borderId="0" xfId="1" applyNumberFormat="1" applyFont="1" applyFill="1" applyBorder="1" applyProtection="1">
      <protection hidden="1"/>
    </xf>
    <xf numFmtId="164" fontId="5" fillId="0" borderId="4" xfId="0" applyNumberFormat="1" applyFont="1" applyBorder="1" applyAlignment="1" applyProtection="1">
      <alignment horizontal="center"/>
      <protection hidden="1"/>
    </xf>
    <xf numFmtId="164" fontId="5" fillId="0" borderId="1" xfId="0" applyNumberFormat="1" applyFont="1" applyFill="1" applyBorder="1" applyAlignment="1" applyProtection="1">
      <alignment horizontal="center"/>
      <protection hidden="1"/>
    </xf>
    <xf numFmtId="164" fontId="12" fillId="9" borderId="1" xfId="1" applyNumberFormat="1" applyFont="1" applyFill="1" applyBorder="1" applyProtection="1">
      <protection hidden="1"/>
    </xf>
    <xf numFmtId="164" fontId="5" fillId="0" borderId="3" xfId="2" applyNumberFormat="1" applyFont="1" applyFill="1" applyBorder="1" applyAlignment="1" applyProtection="1">
      <alignment horizontal="left"/>
      <protection hidden="1"/>
    </xf>
    <xf numFmtId="164" fontId="5" fillId="0" borderId="1" xfId="2" applyNumberFormat="1" applyFont="1" applyFill="1" applyBorder="1" applyAlignment="1" applyProtection="1">
      <alignment horizontal="center"/>
      <protection hidden="1"/>
    </xf>
    <xf numFmtId="0" fontId="6" fillId="0" borderId="0" xfId="0" applyFont="1" applyBorder="1" applyAlignment="1"/>
    <xf numFmtId="0" fontId="6" fillId="8" borderId="0" xfId="0" applyFont="1" applyFill="1"/>
    <xf numFmtId="0" fontId="6" fillId="9" borderId="0" xfId="0" applyFont="1" applyFill="1" applyAlignment="1"/>
    <xf numFmtId="0" fontId="12" fillId="9" borderId="1" xfId="1" applyNumberFormat="1" applyFont="1" applyFill="1" applyBorder="1" applyAlignment="1" applyProtection="1">
      <alignment horizontal="center" vertical="center"/>
      <protection hidden="1"/>
    </xf>
    <xf numFmtId="2" fontId="12" fillId="9" borderId="1" xfId="1" applyNumberFormat="1" applyFont="1" applyFill="1" applyBorder="1" applyAlignment="1" applyProtection="1">
      <alignment horizontal="center" vertical="center"/>
      <protection hidden="1"/>
    </xf>
    <xf numFmtId="0" fontId="10" fillId="0" borderId="3" xfId="3" applyNumberFormat="1" applyFont="1" applyFill="1" applyBorder="1" applyAlignment="1" applyProtection="1">
      <alignment horizontal="left"/>
      <protection hidden="1"/>
    </xf>
    <xf numFmtId="0" fontId="10" fillId="0" borderId="4" xfId="3" applyNumberFormat="1" applyFont="1" applyFill="1" applyBorder="1" applyAlignment="1" applyProtection="1">
      <alignment horizontal="left"/>
      <protection hidden="1"/>
    </xf>
    <xf numFmtId="165" fontId="12" fillId="9" borderId="1" xfId="1" applyNumberFormat="1" applyFont="1" applyFill="1" applyBorder="1" applyAlignment="1" applyProtection="1">
      <alignment horizontal="center" vertical="center"/>
      <protection hidden="1"/>
    </xf>
    <xf numFmtId="0" fontId="11" fillId="8" borderId="1" xfId="3" applyFont="1" applyFill="1" applyBorder="1" applyAlignment="1" applyProtection="1">
      <alignment horizontal="center"/>
      <protection locked="0"/>
    </xf>
    <xf numFmtId="0" fontId="11" fillId="8" borderId="5" xfId="3" applyFont="1" applyFill="1" applyBorder="1" applyAlignment="1" applyProtection="1">
      <alignment horizontal="center"/>
      <protection locked="0"/>
    </xf>
    <xf numFmtId="165" fontId="12" fillId="9" borderId="1" xfId="1" applyNumberFormat="1" applyFont="1" applyFill="1" applyBorder="1" applyAlignment="1" applyProtection="1">
      <alignment horizontal="center"/>
      <protection hidden="1"/>
    </xf>
    <xf numFmtId="0" fontId="16" fillId="0" borderId="0" xfId="0" applyFont="1"/>
    <xf numFmtId="0" fontId="16" fillId="0" borderId="0" xfId="0" applyFont="1" applyAlignment="1"/>
    <xf numFmtId="0" fontId="6" fillId="0" borderId="0" xfId="0" applyFont="1" applyAlignment="1"/>
    <xf numFmtId="166" fontId="12" fillId="9" borderId="1" xfId="1" applyNumberFormat="1" applyFont="1" applyFill="1" applyBorder="1" applyAlignment="1" applyProtection="1">
      <alignment horizontal="center" vertical="center"/>
      <protection hidden="1"/>
    </xf>
    <xf numFmtId="0" fontId="7" fillId="0" borderId="2" xfId="3" applyNumberFormat="1" applyFont="1" applyFill="1" applyBorder="1" applyAlignment="1" applyProtection="1">
      <alignment horizontal="left"/>
      <protection hidden="1"/>
    </xf>
    <xf numFmtId="164" fontId="15" fillId="7" borderId="2" xfId="2" applyNumberFormat="1" applyFont="1" applyFill="1" applyBorder="1" applyAlignment="1" applyProtection="1">
      <alignment horizontal="left"/>
      <protection hidden="1"/>
    </xf>
    <xf numFmtId="164" fontId="15" fillId="7" borderId="3" xfId="2" applyNumberFormat="1" applyFont="1" applyFill="1" applyBorder="1" applyAlignment="1" applyProtection="1">
      <alignment horizontal="left"/>
      <protection hidden="1"/>
    </xf>
    <xf numFmtId="164" fontId="15" fillId="7" borderId="4" xfId="2" applyNumberFormat="1" applyFont="1" applyFill="1" applyBorder="1" applyAlignment="1" applyProtection="1">
      <alignment horizontal="left"/>
      <protection hidden="1"/>
    </xf>
    <xf numFmtId="0" fontId="5" fillId="0" borderId="2" xfId="2" applyNumberFormat="1" applyFont="1" applyFill="1" applyBorder="1" applyAlignment="1" applyProtection="1">
      <alignment horizontal="left"/>
      <protection hidden="1"/>
    </xf>
    <xf numFmtId="164" fontId="20" fillId="0" borderId="4" xfId="0" applyNumberFormat="1" applyFont="1" applyFill="1" applyBorder="1" applyAlignment="1" applyProtection="1">
      <alignment horizontal="center"/>
      <protection hidden="1"/>
    </xf>
    <xf numFmtId="2" fontId="21" fillId="9" borderId="1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5" fillId="0" borderId="2" xfId="0" applyFont="1" applyBorder="1" applyAlignment="1" applyProtection="1">
      <alignment horizontal="left"/>
      <protection hidden="1"/>
    </xf>
    <xf numFmtId="0" fontId="5" fillId="0" borderId="3" xfId="0" applyFont="1" applyBorder="1" applyAlignment="1" applyProtection="1">
      <alignment horizontal="left"/>
      <protection hidden="1"/>
    </xf>
    <xf numFmtId="0" fontId="9" fillId="9" borderId="1" xfId="0" applyFont="1" applyFill="1" applyBorder="1" applyProtection="1">
      <protection hidden="1"/>
    </xf>
    <xf numFmtId="0" fontId="5" fillId="0" borderId="1" xfId="0" applyFont="1" applyBorder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7" fillId="0" borderId="12" xfId="3" applyNumberFormat="1" applyFont="1" applyFill="1" applyBorder="1" applyAlignment="1" applyProtection="1">
      <alignment horizontal="left"/>
      <protection hidden="1"/>
    </xf>
    <xf numFmtId="0" fontId="10" fillId="0" borderId="13" xfId="3" applyNumberFormat="1" applyFont="1" applyFill="1" applyBorder="1" applyAlignment="1" applyProtection="1">
      <alignment horizontal="left"/>
      <protection hidden="1"/>
    </xf>
    <xf numFmtId="0" fontId="10" fillId="0" borderId="14" xfId="3" applyNumberFormat="1" applyFont="1" applyFill="1" applyBorder="1" applyAlignment="1" applyProtection="1">
      <alignment horizontal="left"/>
      <protection hidden="1"/>
    </xf>
    <xf numFmtId="164" fontId="9" fillId="0" borderId="0" xfId="0" applyNumberFormat="1" applyFont="1" applyFill="1" applyBorder="1" applyAlignment="1" applyProtection="1">
      <alignment horizontal="center"/>
      <protection hidden="1"/>
    </xf>
    <xf numFmtId="0" fontId="7" fillId="5" borderId="10" xfId="3" applyFont="1" applyFill="1" applyBorder="1" applyAlignment="1">
      <alignment horizontal="left"/>
    </xf>
    <xf numFmtId="0" fontId="10" fillId="5" borderId="11" xfId="3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7" fillId="5" borderId="2" xfId="3" applyFont="1" applyFill="1" applyBorder="1" applyAlignment="1">
      <alignment horizontal="left"/>
    </xf>
    <xf numFmtId="0" fontId="7" fillId="5" borderId="3" xfId="3" applyFont="1" applyFill="1" applyBorder="1" applyAlignment="1">
      <alignment horizontal="left"/>
    </xf>
    <xf numFmtId="0" fontId="7" fillId="5" borderId="4" xfId="3" applyFont="1" applyFill="1" applyBorder="1" applyAlignment="1">
      <alignment horizontal="left"/>
    </xf>
    <xf numFmtId="0" fontId="7" fillId="0" borderId="2" xfId="3" applyNumberFormat="1" applyFont="1" applyFill="1" applyBorder="1" applyAlignment="1" applyProtection="1">
      <alignment horizontal="left"/>
      <protection hidden="1"/>
    </xf>
    <xf numFmtId="0" fontId="7" fillId="0" borderId="3" xfId="3" applyNumberFormat="1" applyFont="1" applyFill="1" applyBorder="1" applyAlignment="1" applyProtection="1">
      <alignment horizontal="left"/>
      <protection hidden="1"/>
    </xf>
    <xf numFmtId="0" fontId="7" fillId="0" borderId="4" xfId="3" applyNumberFormat="1" applyFont="1" applyFill="1" applyBorder="1" applyAlignment="1" applyProtection="1">
      <alignment horizontal="left"/>
      <protection hidden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6" borderId="2" xfId="0" applyFont="1" applyFill="1" applyBorder="1" applyAlignment="1">
      <alignment horizontal="left"/>
    </xf>
    <xf numFmtId="0" fontId="8" fillId="6" borderId="3" xfId="0" applyFont="1" applyFill="1" applyBorder="1" applyAlignment="1">
      <alignment horizontal="left"/>
    </xf>
    <xf numFmtId="0" fontId="8" fillId="6" borderId="4" xfId="0" applyFont="1" applyFill="1" applyBorder="1" applyAlignment="1">
      <alignment horizontal="left"/>
    </xf>
    <xf numFmtId="0" fontId="7" fillId="5" borderId="8" xfId="3" applyFont="1" applyFill="1" applyBorder="1" applyAlignment="1">
      <alignment horizontal="left"/>
    </xf>
    <xf numFmtId="0" fontId="10" fillId="5" borderId="9" xfId="3" applyFont="1" applyFill="1" applyBorder="1" applyAlignment="1">
      <alignment horizontal="left"/>
    </xf>
    <xf numFmtId="164" fontId="14" fillId="7" borderId="2" xfId="3" applyNumberFormat="1" applyFont="1" applyFill="1" applyBorder="1" applyAlignment="1" applyProtection="1">
      <alignment horizontal="left"/>
      <protection hidden="1"/>
    </xf>
    <xf numFmtId="164" fontId="14" fillId="7" borderId="3" xfId="3" applyNumberFormat="1" applyFont="1" applyFill="1" applyBorder="1" applyAlignment="1" applyProtection="1">
      <alignment horizontal="left"/>
      <protection hidden="1"/>
    </xf>
    <xf numFmtId="164" fontId="14" fillId="7" borderId="4" xfId="3" applyNumberFormat="1" applyFont="1" applyFill="1" applyBorder="1" applyAlignment="1" applyProtection="1">
      <alignment horizontal="left"/>
      <protection hidden="1"/>
    </xf>
    <xf numFmtId="0" fontId="6" fillId="0" borderId="0" xfId="0" applyFont="1" applyFill="1" applyAlignment="1">
      <alignment horizontal="left" vertical="center"/>
    </xf>
    <xf numFmtId="0" fontId="5" fillId="0" borderId="2" xfId="0" applyNumberFormat="1" applyFont="1" applyBorder="1" applyAlignment="1" applyProtection="1">
      <alignment horizontal="left"/>
      <protection hidden="1"/>
    </xf>
    <xf numFmtId="0" fontId="5" fillId="0" borderId="4" xfId="0" applyNumberFormat="1" applyFont="1" applyBorder="1" applyAlignment="1" applyProtection="1">
      <alignment horizontal="left"/>
      <protection hidden="1"/>
    </xf>
    <xf numFmtId="0" fontId="20" fillId="0" borderId="2" xfId="3" applyNumberFormat="1" applyFont="1" applyFill="1" applyBorder="1" applyAlignment="1" applyProtection="1">
      <alignment horizontal="left"/>
      <protection hidden="1"/>
    </xf>
    <xf numFmtId="0" fontId="20" fillId="0" borderId="3" xfId="3" applyNumberFormat="1" applyFont="1" applyFill="1" applyBorder="1" applyAlignment="1" applyProtection="1">
      <alignment horizontal="left"/>
      <protection hidden="1"/>
    </xf>
    <xf numFmtId="0" fontId="20" fillId="0" borderId="4" xfId="3" applyNumberFormat="1" applyFont="1" applyFill="1" applyBorder="1" applyAlignment="1" applyProtection="1">
      <alignment horizontal="left"/>
      <protection hidden="1"/>
    </xf>
    <xf numFmtId="164" fontId="15" fillId="7" borderId="2" xfId="2" applyNumberFormat="1" applyFont="1" applyFill="1" applyBorder="1" applyAlignment="1" applyProtection="1">
      <alignment horizontal="left"/>
      <protection hidden="1"/>
    </xf>
    <xf numFmtId="164" fontId="15" fillId="7" borderId="3" xfId="2" applyNumberFormat="1" applyFont="1" applyFill="1" applyBorder="1" applyAlignment="1" applyProtection="1">
      <alignment horizontal="left"/>
      <protection hidden="1"/>
    </xf>
    <xf numFmtId="164" fontId="15" fillId="7" borderId="4" xfId="2" applyNumberFormat="1" applyFont="1" applyFill="1" applyBorder="1" applyAlignment="1" applyProtection="1">
      <alignment horizontal="left"/>
      <protection hidden="1"/>
    </xf>
    <xf numFmtId="0" fontId="5" fillId="0" borderId="2" xfId="2" applyNumberFormat="1" applyFont="1" applyFill="1" applyBorder="1" applyAlignment="1" applyProtection="1">
      <alignment horizontal="left"/>
      <protection hidden="1"/>
    </xf>
    <xf numFmtId="0" fontId="5" fillId="0" borderId="3" xfId="2" applyNumberFormat="1" applyFont="1" applyFill="1" applyBorder="1" applyAlignment="1" applyProtection="1">
      <alignment horizontal="left"/>
      <protection hidden="1"/>
    </xf>
    <xf numFmtId="0" fontId="5" fillId="0" borderId="4" xfId="2" applyNumberFormat="1" applyFont="1" applyFill="1" applyBorder="1" applyAlignment="1" applyProtection="1">
      <alignment horizontal="left"/>
      <protection hidden="1"/>
    </xf>
    <xf numFmtId="0" fontId="5" fillId="0" borderId="3" xfId="0" applyNumberFormat="1" applyFont="1" applyBorder="1" applyAlignment="1" applyProtection="1">
      <alignment horizontal="left"/>
      <protection hidden="1"/>
    </xf>
    <xf numFmtId="0" fontId="5" fillId="0" borderId="2" xfId="0" applyFont="1" applyFill="1" applyBorder="1" applyAlignment="1" applyProtection="1">
      <alignment horizontal="left"/>
      <protection hidden="1"/>
    </xf>
    <xf numFmtId="0" fontId="5" fillId="0" borderId="4" xfId="0" applyFont="1" applyFill="1" applyBorder="1" applyAlignment="1" applyProtection="1">
      <alignment horizontal="left"/>
      <protection hidden="1"/>
    </xf>
  </cellXfs>
  <cellStyles count="4">
    <cellStyle name="20 % - Akzent1" xfId="1" builtinId="30"/>
    <cellStyle name="40 % - Akzent3" xfId="2" builtinId="39"/>
    <cellStyle name="Ausgabe" xfId="3" builtinId="21"/>
    <cellStyle name="Standard" xfId="0" builtinId="0"/>
  </cellStyles>
  <dxfs count="0"/>
  <tableStyles count="0" defaultTableStyle="TableStyleMedium9" defaultPivotStyle="PivotStyleMedium4"/>
  <colors>
    <mruColors>
      <color rgb="FFE6441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 enableFormatConditionsCalculation="0">
    <pageSetUpPr fitToPage="1"/>
  </sheetPr>
  <dimension ref="A1:L30"/>
  <sheetViews>
    <sheetView showGridLines="0" tabSelected="1" view="pageLayout" topLeftCell="A6" workbookViewId="0">
      <selection activeCell="E6" sqref="E6"/>
    </sheetView>
  </sheetViews>
  <sheetFormatPr baseColWidth="10" defaultColWidth="11" defaultRowHeight="15" x14ac:dyDescent="0"/>
  <cols>
    <col min="4" max="4" width="14.5" customWidth="1"/>
    <col min="5" max="5" width="11.6640625" bestFit="1" customWidth="1"/>
    <col min="6" max="6" width="1" style="1" customWidth="1"/>
    <col min="7" max="7" width="6.1640625" customWidth="1"/>
    <col min="8" max="8" width="11.1640625" customWidth="1"/>
    <col min="9" max="9" width="29.5" customWidth="1"/>
    <col min="10" max="10" width="11.5" customWidth="1"/>
    <col min="11" max="11" width="13.6640625" customWidth="1"/>
    <col min="12" max="12" width="11" hidden="1" customWidth="1"/>
  </cols>
  <sheetData>
    <row r="1" spans="1:12" ht="18" customHeight="1">
      <c r="A1" s="68" t="s">
        <v>3</v>
      </c>
      <c r="B1" s="69"/>
      <c r="C1" s="70"/>
      <c r="D1" s="16"/>
      <c r="E1" s="3"/>
      <c r="F1" s="3"/>
      <c r="G1" s="3"/>
      <c r="H1" s="3"/>
      <c r="I1" s="3"/>
      <c r="J1" s="3"/>
      <c r="K1" s="3"/>
      <c r="L1" s="3"/>
    </row>
    <row r="2" spans="1:12" ht="12">
      <c r="A2" s="71" t="s">
        <v>44</v>
      </c>
      <c r="B2" s="72"/>
      <c r="C2" s="72"/>
      <c r="D2" s="66" t="s">
        <v>11</v>
      </c>
      <c r="E2" s="31">
        <v>50</v>
      </c>
      <c r="F2" s="4"/>
      <c r="G2" s="3"/>
      <c r="H2" s="24" t="s">
        <v>31</v>
      </c>
      <c r="I2" s="11"/>
      <c r="J2" s="58"/>
      <c r="K2" s="59"/>
      <c r="L2" s="3"/>
    </row>
    <row r="3" spans="1:12">
      <c r="A3" s="71" t="s">
        <v>45</v>
      </c>
      <c r="B3" s="72"/>
      <c r="C3" s="72"/>
      <c r="D3" s="67"/>
      <c r="E3" s="31">
        <v>20</v>
      </c>
      <c r="F3" s="4"/>
      <c r="G3" s="3"/>
      <c r="H3" s="3"/>
      <c r="I3" s="3"/>
      <c r="J3" s="3"/>
      <c r="K3" s="3"/>
      <c r="L3" s="3"/>
    </row>
    <row r="4" spans="1:12">
      <c r="A4" s="56" t="s">
        <v>46</v>
      </c>
      <c r="B4" s="57"/>
      <c r="C4" s="57"/>
      <c r="D4" s="66" t="s">
        <v>0</v>
      </c>
      <c r="E4" s="32">
        <v>10</v>
      </c>
      <c r="F4" s="4"/>
      <c r="G4" s="23"/>
      <c r="H4" s="25" t="s">
        <v>32</v>
      </c>
      <c r="I4" s="3"/>
      <c r="J4" s="3"/>
      <c r="K4" s="3"/>
      <c r="L4" s="3"/>
    </row>
    <row r="5" spans="1:12" s="1" customFormat="1" ht="12">
      <c r="A5" s="60" t="s">
        <v>47</v>
      </c>
      <c r="B5" s="61"/>
      <c r="C5" s="62"/>
      <c r="D5" s="67"/>
      <c r="E5" s="32">
        <v>20</v>
      </c>
      <c r="F5" s="4"/>
      <c r="G5" s="6"/>
      <c r="H5" s="7"/>
      <c r="I5" s="5"/>
      <c r="J5" s="5"/>
      <c r="K5" s="5"/>
      <c r="L5" s="5"/>
    </row>
    <row r="6" spans="1:12" s="1" customFormat="1" ht="12">
      <c r="A6" s="12" t="s">
        <v>4</v>
      </c>
      <c r="B6" s="14"/>
      <c r="C6" s="15"/>
      <c r="D6" s="8" t="s">
        <v>6</v>
      </c>
      <c r="E6" s="32">
        <v>750</v>
      </c>
      <c r="F6" s="4"/>
      <c r="G6" s="6"/>
      <c r="H6" s="7"/>
      <c r="I6" s="5"/>
      <c r="J6" s="5"/>
      <c r="K6" s="5"/>
      <c r="L6" s="5"/>
    </row>
    <row r="7" spans="1:12" s="1" customFormat="1" ht="12">
      <c r="A7" s="60" t="s">
        <v>5</v>
      </c>
      <c r="B7" s="61"/>
      <c r="C7" s="62"/>
      <c r="D7" s="2" t="s">
        <v>7</v>
      </c>
      <c r="E7" s="31">
        <v>120</v>
      </c>
      <c r="F7" s="4"/>
      <c r="G7" s="6"/>
      <c r="H7" s="7"/>
      <c r="I7" s="5"/>
      <c r="J7" s="5"/>
      <c r="K7" s="5"/>
      <c r="L7" s="5"/>
    </row>
    <row r="8" spans="1:12" ht="13.5" customHeight="1">
      <c r="A8" s="76" t="s">
        <v>42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3"/>
    </row>
    <row r="9" spans="1:12" ht="12">
      <c r="A9" s="73" t="s">
        <v>8</v>
      </c>
      <c r="B9" s="74"/>
      <c r="C9" s="74"/>
      <c r="D9" s="74"/>
      <c r="E9" s="75"/>
      <c r="F9" s="10"/>
      <c r="G9" s="17"/>
      <c r="H9" s="39" t="s">
        <v>18</v>
      </c>
      <c r="I9" s="40"/>
      <c r="J9" s="40"/>
      <c r="K9" s="41"/>
      <c r="L9" s="20"/>
    </row>
    <row r="10" spans="1:12" s="1" customFormat="1" ht="12">
      <c r="A10" s="38" t="s">
        <v>9</v>
      </c>
      <c r="B10" s="28"/>
      <c r="C10" s="29"/>
      <c r="D10" s="9" t="s">
        <v>10</v>
      </c>
      <c r="E10" s="26">
        <f>E2*E3</f>
        <v>1000</v>
      </c>
      <c r="F10" s="10"/>
      <c r="G10" s="45"/>
      <c r="H10" s="42" t="s">
        <v>19</v>
      </c>
      <c r="I10" s="21"/>
      <c r="J10" s="22" t="s">
        <v>37</v>
      </c>
      <c r="K10" s="37">
        <f>E19*E7</f>
        <v>151.04895104895107</v>
      </c>
      <c r="L10" s="20"/>
    </row>
    <row r="11" spans="1:12" ht="12">
      <c r="A11" s="52" t="s">
        <v>12</v>
      </c>
      <c r="B11" s="53"/>
      <c r="C11" s="54"/>
      <c r="D11" s="9" t="s">
        <v>10</v>
      </c>
      <c r="E11" s="26">
        <f>E2*(E5/10)+E3*(E5/10)+(E5/10)*(E5/10)</f>
        <v>144</v>
      </c>
      <c r="F11" s="10"/>
      <c r="G11" s="45"/>
      <c r="H11" s="46" t="s">
        <v>17</v>
      </c>
      <c r="I11" s="47"/>
      <c r="J11" s="22" t="s">
        <v>38</v>
      </c>
      <c r="K11" s="30">
        <f>E20*E7</f>
        <v>201.39860139860141</v>
      </c>
      <c r="L11" s="48"/>
    </row>
    <row r="12" spans="1:12" s="1" customFormat="1" ht="12">
      <c r="A12" s="63" t="s">
        <v>33</v>
      </c>
      <c r="B12" s="64"/>
      <c r="C12" s="65"/>
      <c r="D12" s="9" t="s">
        <v>10</v>
      </c>
      <c r="E12" s="26">
        <f>SUM(E10:E11)</f>
        <v>1144</v>
      </c>
      <c r="F12" s="10"/>
      <c r="G12" s="45"/>
      <c r="H12" s="89" t="s">
        <v>20</v>
      </c>
      <c r="I12" s="90"/>
      <c r="J12" s="22" t="s">
        <v>29</v>
      </c>
      <c r="K12" s="33">
        <f>K11*1.05</f>
        <v>211.46853146853149</v>
      </c>
      <c r="L12" s="10"/>
    </row>
    <row r="13" spans="1:12" s="1" customFormat="1" ht="12">
      <c r="A13" s="79" t="s">
        <v>43</v>
      </c>
      <c r="B13" s="80"/>
      <c r="C13" s="81"/>
      <c r="D13" s="43" t="s">
        <v>2</v>
      </c>
      <c r="E13" s="44">
        <f>E11*100/E12</f>
        <v>12.587412587412587</v>
      </c>
      <c r="F13" s="10"/>
      <c r="G13" s="45"/>
      <c r="H13" s="89" t="s">
        <v>21</v>
      </c>
      <c r="I13" s="90"/>
      <c r="J13" s="22" t="s">
        <v>29</v>
      </c>
      <c r="K13" s="33">
        <f>K11*1.1</f>
        <v>221.53846153846158</v>
      </c>
      <c r="L13" s="10"/>
    </row>
    <row r="14" spans="1:12" s="1" customFormat="1" ht="12">
      <c r="A14" s="63" t="s">
        <v>34</v>
      </c>
      <c r="B14" s="64"/>
      <c r="C14" s="65"/>
      <c r="D14" s="9" t="s">
        <v>10</v>
      </c>
      <c r="E14" s="26">
        <f>E2*E3</f>
        <v>1000</v>
      </c>
      <c r="F14" s="10"/>
      <c r="G14" s="45"/>
      <c r="H14" s="89" t="s">
        <v>22</v>
      </c>
      <c r="I14" s="90"/>
      <c r="J14" s="22" t="s">
        <v>29</v>
      </c>
      <c r="K14" s="33">
        <f>K11*1.2</f>
        <v>241.67832167832168</v>
      </c>
      <c r="L14" s="10"/>
    </row>
    <row r="15" spans="1:12" s="1" customFormat="1" ht="12">
      <c r="A15" s="63" t="s">
        <v>35</v>
      </c>
      <c r="B15" s="64"/>
      <c r="C15" s="65"/>
      <c r="D15" s="18" t="s">
        <v>13</v>
      </c>
      <c r="E15" s="27">
        <f>10000/((E2+(E5/10))*(E3+(E5/10)))</f>
        <v>8.7412587412587417</v>
      </c>
      <c r="F15" s="10"/>
      <c r="G15" s="45"/>
      <c r="H15" s="89" t="s">
        <v>23</v>
      </c>
      <c r="I15" s="90"/>
      <c r="J15" s="22" t="s">
        <v>29</v>
      </c>
      <c r="K15" s="33">
        <f>K11*1.3</f>
        <v>261.81818181818187</v>
      </c>
      <c r="L15" s="10"/>
    </row>
    <row r="16" spans="1:12" s="1" customFormat="1" ht="12">
      <c r="A16" s="63" t="s">
        <v>36</v>
      </c>
      <c r="B16" s="64"/>
      <c r="C16" s="65"/>
      <c r="D16" s="18" t="s">
        <v>14</v>
      </c>
      <c r="E16" s="27">
        <f>(E2+E3+((E5/10)*(E5/10)))*E15/100</f>
        <v>6.4685314685314692</v>
      </c>
      <c r="F16" s="10"/>
      <c r="G16" s="45"/>
      <c r="H16" s="89" t="s">
        <v>24</v>
      </c>
      <c r="I16" s="90"/>
      <c r="J16" s="22" t="s">
        <v>29</v>
      </c>
      <c r="K16" s="33">
        <f>K11*1.4</f>
        <v>281.95804195804197</v>
      </c>
      <c r="L16" s="10"/>
    </row>
    <row r="17" spans="1:12" ht="6" customHeight="1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</row>
    <row r="18" spans="1:12" ht="12">
      <c r="A18" s="82" t="s">
        <v>15</v>
      </c>
      <c r="B18" s="83"/>
      <c r="C18" s="83"/>
      <c r="D18" s="83"/>
      <c r="E18" s="84"/>
      <c r="F18" s="10"/>
      <c r="G18" s="45"/>
      <c r="H18" s="77" t="s">
        <v>25</v>
      </c>
      <c r="I18" s="78"/>
      <c r="J18" s="22" t="s">
        <v>29</v>
      </c>
      <c r="K18" s="33">
        <f>K11*1.5</f>
        <v>302.09790209790214</v>
      </c>
      <c r="L18" s="10"/>
    </row>
    <row r="19" spans="1:12" s="1" customFormat="1" ht="12">
      <c r="A19" s="85" t="s">
        <v>16</v>
      </c>
      <c r="B19" s="86"/>
      <c r="C19" s="87"/>
      <c r="D19" s="19" t="s">
        <v>30</v>
      </c>
      <c r="E19" s="20">
        <f>(E11*E15*(E4/10))/1000</f>
        <v>1.258741258741259</v>
      </c>
      <c r="F19" s="10"/>
      <c r="G19" s="45"/>
      <c r="H19" s="77" t="s">
        <v>26</v>
      </c>
      <c r="I19" s="78"/>
      <c r="J19" s="22" t="s">
        <v>29</v>
      </c>
      <c r="K19" s="33">
        <f>K11*1.6</f>
        <v>322.2377622377623</v>
      </c>
      <c r="L19" s="10"/>
    </row>
    <row r="20" spans="1:12" ht="12">
      <c r="A20" s="77" t="s">
        <v>17</v>
      </c>
      <c r="B20" s="88"/>
      <c r="C20" s="78"/>
      <c r="D20" s="49" t="s">
        <v>1</v>
      </c>
      <c r="E20" s="20">
        <f>E19*1/(E6/1000)</f>
        <v>1.6783216783216786</v>
      </c>
      <c r="F20" s="50"/>
      <c r="G20" s="50"/>
      <c r="H20" s="77" t="s">
        <v>27</v>
      </c>
      <c r="I20" s="78"/>
      <c r="J20" s="22" t="s">
        <v>29</v>
      </c>
      <c r="K20" s="33">
        <f>K11*1.7</f>
        <v>342.3776223776224</v>
      </c>
      <c r="L20" s="50"/>
    </row>
    <row r="21" spans="1:12" ht="14.25" customHeight="1">
      <c r="A21" s="51" t="s">
        <v>40</v>
      </c>
      <c r="B21" s="50"/>
      <c r="C21" s="50"/>
      <c r="D21" s="50"/>
      <c r="E21" s="50"/>
      <c r="F21" s="50"/>
      <c r="G21" s="50"/>
      <c r="H21" s="77" t="s">
        <v>28</v>
      </c>
      <c r="I21" s="78"/>
      <c r="J21" s="22" t="s">
        <v>29</v>
      </c>
      <c r="K21" s="33">
        <f>K11*1.8</f>
        <v>362.51748251748256</v>
      </c>
      <c r="L21" s="50"/>
    </row>
    <row r="22" spans="1:12" ht="14.25" customHeight="1">
      <c r="A22" s="34" t="s">
        <v>39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ht="13.5" customHeight="1">
      <c r="A23" s="5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ht="10">
      <c r="A24" s="35" t="s">
        <v>48</v>
      </c>
      <c r="B24" s="36"/>
      <c r="C24" s="36"/>
      <c r="D24" s="36"/>
      <c r="E24" s="5"/>
      <c r="F24" s="5"/>
      <c r="G24" s="36"/>
      <c r="H24" s="36"/>
      <c r="I24" s="36"/>
      <c r="J24" s="36"/>
      <c r="K24" s="36"/>
      <c r="L24" s="3"/>
    </row>
    <row r="25" spans="1:12" ht="10">
      <c r="A25" s="13" t="s">
        <v>41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ht="10">
      <c r="A26" s="13" t="s">
        <v>49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1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30" spans="1:12" ht="38" customHeight="1"/>
  </sheetData>
  <sheetProtection password="DE4E" sheet="1" objects="1" scenarios="1"/>
  <protectedRanges>
    <protectedRange sqref="E4:E7" name="Range2"/>
    <protectedRange sqref="E2:E3" name="Range1"/>
  </protectedRanges>
  <customSheetViews>
    <customSheetView guid="{F54DAA9B-F7AA-4B87-BA33-897D995C421D}" showPageBreaks="1" showGridLines="0" fitToPage="1" hiddenColumns="1" view="pageLayout" topLeftCell="A4">
      <selection activeCell="H16" sqref="A12:M16"/>
      <pageSetup paperSize="9" orientation="landscape" horizontalDpi="4294967292" verticalDpi="4294967292"/>
      <headerFooter>
        <oddHeader>&amp;L&amp;"Arial,Regular"&amp;18KALKULACIJA  - POTROŠNJA
&amp;14MASE ZA FUGIRANJE
&amp;10Izračunate vrijednosti su okvirne vrijednosti.&amp;R&amp;G</oddHeader>
        <oddFooter>&amp;L&amp;"Calibri,Standard"&amp;K000000
&amp;G</oddFooter>
      </headerFooter>
    </customSheetView>
  </customSheetViews>
  <mergeCells count="30">
    <mergeCell ref="H20:I20"/>
    <mergeCell ref="A14:C14"/>
    <mergeCell ref="A13:C13"/>
    <mergeCell ref="A12:C12"/>
    <mergeCell ref="H21:I21"/>
    <mergeCell ref="A18:E18"/>
    <mergeCell ref="A19:C19"/>
    <mergeCell ref="A20:C20"/>
    <mergeCell ref="H12:I12"/>
    <mergeCell ref="H13:I13"/>
    <mergeCell ref="H14:I14"/>
    <mergeCell ref="H15:I15"/>
    <mergeCell ref="H16:I16"/>
    <mergeCell ref="H18:I18"/>
    <mergeCell ref="H19:I19"/>
    <mergeCell ref="A1:C1"/>
    <mergeCell ref="A2:C2"/>
    <mergeCell ref="A3:C3"/>
    <mergeCell ref="A9:E9"/>
    <mergeCell ref="D2:D3"/>
    <mergeCell ref="A8:K8"/>
    <mergeCell ref="A11:C11"/>
    <mergeCell ref="A17:L17"/>
    <mergeCell ref="A4:C4"/>
    <mergeCell ref="J2:K2"/>
    <mergeCell ref="A7:C7"/>
    <mergeCell ref="A5:C5"/>
    <mergeCell ref="A16:C16"/>
    <mergeCell ref="A15:C15"/>
    <mergeCell ref="D4:D5"/>
  </mergeCells>
  <phoneticPr fontId="1" type="noConversion"/>
  <pageMargins left="0.75000000000000011" right="0.46447916666666667" top="1.6778124999999999" bottom="1.6403125000000001" header="0.5" footer="0.38"/>
  <pageSetup paperSize="9" scale="87" orientation="landscape" horizontalDpi="4294967292" verticalDpi="4294967292"/>
  <headerFooter>
    <oddHeader>&amp;L&amp;"Arial,Standard"&amp;18Berechnungstool - Fugenmasse _x000D__x000D_&amp;R&amp;G</oddHeader>
    <oddFooter>&amp;C&amp;G</oddFooter>
  </headerFooter>
  <legacyDrawingHF r:id="rId1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Berechnungstool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WB00</dc:creator>
  <cp:lastModifiedBy>Microsoft Office User</cp:lastModifiedBy>
  <cp:lastPrinted>2017-06-05T10:08:29Z</cp:lastPrinted>
  <dcterms:created xsi:type="dcterms:W3CDTF">2015-03-02T10:51:51Z</dcterms:created>
  <dcterms:modified xsi:type="dcterms:W3CDTF">2018-02-15T14:29:07Z</dcterms:modified>
</cp:coreProperties>
</file>